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votación\difusion\"/>
    </mc:Choice>
  </mc:AlternateContent>
  <xr:revisionPtr revIDLastSave="0" documentId="8_{79AC856A-3821-4490-908B-36455CA42778}" xr6:coauthVersionLast="47" xr6:coauthVersionMax="47" xr10:uidLastSave="{00000000-0000-0000-0000-000000000000}"/>
  <bookViews>
    <workbookView xWindow="-120" yWindow="-120" windowWidth="24240" windowHeight="13140" xr2:uid="{24FCE17F-33EE-46D1-83AB-3FE207E17EB8}"/>
  </bookViews>
  <sheets>
    <sheet name="CERA nac-tab5" sheetId="1" r:id="rId1"/>
  </sheets>
  <definedNames>
    <definedName name="_xlnm._FilterDatabase" localSheetId="0" hidden="1">'CERA nac-tab5'!$A$8:$C$195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8" i="1" l="1"/>
  <c r="A197" i="1"/>
  <c r="A196" i="1"/>
  <c r="A195" i="1"/>
  <c r="A194" i="1"/>
  <c r="A193" i="1"/>
  <c r="A192" i="1"/>
  <c r="A191" i="1"/>
  <c r="A190" i="1"/>
  <c r="A189" i="1"/>
  <c r="A188" i="1"/>
  <c r="A187" i="1"/>
  <c r="A185" i="1"/>
  <c r="A184" i="1"/>
  <c r="A183" i="1"/>
  <c r="A182" i="1"/>
  <c r="A181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C8" i="1"/>
</calcChain>
</file>

<file path=xl/sharedStrings.xml><?xml version="1.0" encoding="utf-8"?>
<sst xmlns="http://schemas.openxmlformats.org/spreadsheetml/2006/main" count="197" uniqueCount="197">
  <si>
    <t>Oficina del Censo Electoral</t>
  </si>
  <si>
    <t>Elecciones al Parlamento Europeo 2024</t>
  </si>
  <si>
    <t>Número de electores españoles residentes-ausentes que viven en el Extranjero por paises.</t>
  </si>
  <si>
    <t>Total nacional. Listas de votación.</t>
  </si>
  <si>
    <t>País de residencia</t>
  </si>
  <si>
    <t>Nº Electores</t>
  </si>
  <si>
    <t>Total general</t>
  </si>
  <si>
    <t>ALBANIA</t>
  </si>
  <si>
    <t>ALEMANIA</t>
  </si>
  <si>
    <t>ANDORRA</t>
  </si>
  <si>
    <t>ARMENIA</t>
  </si>
  <si>
    <t>AUSTRIA</t>
  </si>
  <si>
    <t>BELARÚS</t>
  </si>
  <si>
    <t>BÉLGICA</t>
  </si>
  <si>
    <t>BOSNIA Y HERZEGOVINA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</si>
  <si>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</si>
  <si>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</si>
  <si>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</si>
  <si>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</si>
  <si>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</si>
  <si>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</si>
  <si>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</si>
  <si>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</si>
  <si>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</si>
  <si>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</si>
  <si>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</si>
  <si>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</si>
  <si>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</si>
  <si>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</si>
  <si>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</si>
  <si>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</si>
  <si>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</si>
  <si>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</si>
  <si>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 DEL NORTE</t>
  </si>
  <si>
    <t>MALTA</t>
  </si>
  <si>
    <t>MOLDAVIA</t>
  </si>
  <si>
    <t>MÓNACO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</si>
  <si>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</si>
  <si>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</si>
  <si>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</si>
  <si>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</si>
  <si>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</si>
  <si>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</si>
  <si>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</si>
  <si>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</si>
  <si>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</si>
  <si>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</si>
  <si>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SAN MARINO</t>
  </si>
  <si>
    <t>SANTA SEDE</t>
  </si>
  <si>
    <t>SERBIA</t>
  </si>
  <si>
    <t>SUECIA</t>
  </si>
  <si>
    <t>SUIZA</t>
  </si>
  <si>
    <t>UCRANIA</t>
  </si>
  <si>
    <t>África</t>
  </si>
  <si>
    <t>ANGOLA</t>
  </si>
  <si>
    <t>ARGELIA</t>
  </si>
  <si>
    <t>BENIN</t>
  </si>
  <si>
    <t>BOTSWANA</t>
  </si>
  <si>
    <t>BURKINA FASO</t>
  </si>
  <si>
    <t>BURUNDI</t>
  </si>
  <si>
    <t>CABO VERDE</t>
  </si>
  <si>
    <t>CAMERÚN</t>
  </si>
  <si>
    <t>CHAD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</si>
  <si>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</si>
  <si>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</si>
  <si>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</si>
  <si>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</si>
  <si>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</si>
  <si>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</si>
  <si>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</si>
  <si>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</si>
  <si>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</si>
  <si>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 ECUATORIAL</t>
  </si>
  <si>
    <t>GUINEA-BISSAU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</si>
  <si>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</si>
  <si>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</si>
  <si>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</si>
  <si>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</si>
  <si>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</si>
  <si>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</si>
  <si>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</si>
  <si>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</si>
  <si>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</si>
  <si>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</si>
  <si>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</si>
  <si>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</si>
  <si>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</si>
  <si>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</si>
  <si>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REP.DEMOCRÁTICA DEL CONGO</t>
  </si>
  <si>
    <t>REPÚBLICA CENTROAFRICANA</t>
  </si>
  <si>
    <t>RUANDA</t>
  </si>
  <si>
    <t>SANTO TOMÉ Y PRÍNCIPE</t>
  </si>
  <si>
    <t>SENEGAL</t>
  </si>
  <si>
    <t>SEYCHELLES</t>
  </si>
  <si>
    <t>SIERRA LEONA</t>
  </si>
  <si>
    <t>SOMALIA</t>
  </si>
  <si>
    <t>SUDÁFRICA</t>
  </si>
  <si>
    <t>SUDÁN</t>
  </si>
  <si>
    <t>SUDÁN DEL SUR</t>
  </si>
  <si>
    <t>SWAZILANDIA</t>
  </si>
  <si>
    <t>TANZANIA</t>
  </si>
  <si>
    <t>TOGO</t>
  </si>
  <si>
    <t>TÚNEZ</t>
  </si>
  <si>
    <t>UGANDA</t>
  </si>
  <si>
    <t>ZAMBIA</t>
  </si>
  <si>
    <t>ZIMBABWE</t>
  </si>
  <si>
    <t>América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</si>
  <si>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</si>
  <si>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</si>
  <si>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</si>
  <si>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</si>
  <si>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</si>
  <si>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</si>
  <si>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</si>
  <si>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CANADÁ</t>
  </si>
  <si>
    <t>CHILE</t>
  </si>
  <si>
    <t>COLOMBIA</t>
  </si>
  <si>
    <t>COSTA RICA</t>
  </si>
  <si>
    <t>CUBA</t>
  </si>
  <si>
    <t>ECUADOR</t>
  </si>
  <si>
    <t>EL SALVADOR</t>
  </si>
  <si>
    <t>ESTADOS UNIDOS DE AMÉRICA</t>
  </si>
  <si>
    <t>GRANADA</t>
  </si>
  <si>
    <t>GUATEMALA</t>
  </si>
  <si>
    <t>GUYANA</t>
  </si>
  <si>
    <t>HAITÍ</t>
  </si>
  <si>
    <t>HONDURAS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</si>
  <si>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</si>
  <si>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</si>
  <si>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</si>
  <si>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</si>
  <si>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</si>
  <si>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</si>
  <si>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</si>
  <si>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SAN CRISTÓBAL Y NIEVES</t>
  </si>
  <si>
    <t>SAN VICENTE Y GRANADINAS</t>
  </si>
  <si>
    <t>SANTA LUCÍA</t>
  </si>
  <si>
    <t>SURINAM</t>
  </si>
  <si>
    <t>TRINIDAD Y TOBAGO</t>
  </si>
  <si>
    <t>URUGUAY</t>
  </si>
  <si>
    <t>VENEZUELA</t>
  </si>
  <si>
    <t>Asia</t>
  </si>
  <si>
    <t>AFGANISTÁN</t>
  </si>
  <si>
    <t>ARABIA SAUDÍ</t>
  </si>
  <si>
    <t>AZERBAIYÁN</t>
  </si>
  <si>
    <t>BAHRÉIN</t>
  </si>
  <si>
    <t>BANGLADESH</t>
  </si>
  <si>
    <t>BRUNEI</t>
  </si>
  <si>
    <t>CAMBOYA</t>
  </si>
  <si>
    <t>CHINA</t>
  </si>
  <si>
    <t>COREA</t>
  </si>
  <si>
    <t>EMIRATOS ÁRABES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</si>
  <si>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</si>
  <si>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</si>
  <si>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</si>
  <si>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</si>
  <si>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</si>
  <si>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</si>
  <si>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</si>
  <si>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</si>
  <si>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KAZAJSTÁN</t>
  </si>
  <si>
    <t>KIRGUISTÁN</t>
  </si>
  <si>
    <t>KUWAIT</t>
  </si>
  <si>
    <t>LAOS</t>
  </si>
  <si>
    <t>LÍBANO</t>
  </si>
  <si>
    <t>MALASIA</t>
  </si>
  <si>
    <t>MALDIVAS</t>
  </si>
  <si>
    <t>MONGOLIA</t>
  </si>
  <si>
    <t>MYANMAR</t>
  </si>
  <si>
    <t>NEPAL</t>
  </si>
  <si>
    <t>OMÁN</t>
  </si>
  <si>
    <t>PAKISTÁN</t>
  </si>
  <si>
    <t>PALESTINA, ESTADO OBSERVADOR NO MIEMBRO DE NACIONES UNIDAS</t>
  </si>
  <si>
    <t>QATAR</t>
  </si>
  <si>
    <t>SINGAPUR</t>
  </si>
  <si>
    <t>SIRIA</t>
  </si>
  <si>
    <t>SRI-LANKA</t>
  </si>
  <si>
    <t>TAILANDIA</t>
  </si>
  <si>
    <t>OTROS PAÍSES DE ASIA</t>
  </si>
  <si>
    <t>TURKMENISTÁN</t>
  </si>
  <si>
    <t>TURQUÍA</t>
  </si>
  <si>
    <t>UZBEKISTÁN</t>
  </si>
  <si>
    <t>VIETNAM</t>
  </si>
  <si>
    <t>YEMEN</t>
  </si>
  <si>
    <t>Oceanía</t>
  </si>
  <si>
    <t>AUSTRALIA</t>
  </si>
  <si>
    <t>FIJI</t>
  </si>
  <si>
    <t>ISLAS COOK</t>
  </si>
  <si>
    <t>ISLAS SALOMÓN</t>
  </si>
  <si>
    <t>MICRONESIA</t>
  </si>
  <si>
    <t>NUEVA ZELANDA</t>
  </si>
  <si>
    <t>PALAOS</t>
  </si>
  <si>
    <t>PAPÚA NUEVA GUINEA</t>
  </si>
  <si>
    <t>SAMOA</t>
  </si>
  <si>
    <t>TIMOR ORIENTAL</t>
  </si>
  <si>
    <t>TONGA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</si>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</sst>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FD7D-49C7-48A2-AA8B-B8446F6A2777}">
  <sheetPr>
    <tabColor theme="9"/>
  </sheetPr>
  <dimension ref="A1:E198"/>
  <sheetViews>
    <sheetView tabSelected="1" workbookViewId="0">
      <selection activeCell="C8" sqref="C8"/>
    </sheetView>
  </sheetViews>
  <sheetFormatPr baseColWidth="10" defaultRowHeight="15" x14ac:dyDescent="0.25"/>
  <cols>
    <col min="1" max="1" width="4" style="8" customWidth="1"/>
    <col min="2" max="2" width="69.140625" style="8" bestFit="1" customWidth="1"/>
    <col min="3" max="3" width="11.42578125" style="2"/>
    <col min="4" max="16384" width="11.42578125" style="8"/>
  </cols>
  <sheetData>
    <row r="1" spans="1:5" s="1" customFormat="1" x14ac:dyDescent="0.25">
      <c r="A1" s="1" t="s">
        <v>0</v>
      </c>
      <c r="C1" s="2"/>
      <c r="D1" s="3"/>
      <c r="E1" s="4"/>
    </row>
    <row r="2" spans="1:5" s="5" customFormat="1" x14ac:dyDescent="0.25">
      <c r="A2" s="5" t="s">
        <v>1</v>
      </c>
      <c r="C2" s="6"/>
      <c r="D2" s="6"/>
      <c r="E2" s="7"/>
    </row>
    <row r="3" spans="1:5" x14ac:dyDescent="0.25">
      <c r="D3" s="2"/>
      <c r="E3" s="9"/>
    </row>
    <row r="4" spans="1:5" s="1" customFormat="1" x14ac:dyDescent="0.25">
      <c r="A4" s="1" t="s">
        <v>2</v>
      </c>
      <c r="C4" s="3"/>
      <c r="D4" s="3"/>
      <c r="E4" s="4"/>
    </row>
    <row r="5" spans="1:5" s="1" customFormat="1" x14ac:dyDescent="0.25">
      <c r="A5" s="1" t="s">
        <v>3</v>
      </c>
      <c r="C5" s="3"/>
      <c r="D5" s="3"/>
      <c r="E5" s="4"/>
    </row>
    <row r="7" spans="1:5" x14ac:dyDescent="0.25">
      <c r="A7" s="8" t="s">
        <v>4</v>
      </c>
      <c r="C7" s="2" t="s">
        <v>5</v>
      </c>
    </row>
    <row r="8" spans="1:5" s="10" customFormat="1" x14ac:dyDescent="0.25">
      <c r="A8" s="10" t="s">
        <v>6</v>
      </c>
      <c r="C8" s="11">
        <f>SUM(C9:C198)</f>
        <v>2422716</v>
      </c>
    </row>
    <row r="9" spans="1:5" x14ac:dyDescent="0.25">
      <c r="A9" t="str">
        <f>"101"</f>
        <v>101</v>
      </c>
      <c r="B9" t="s">
        <v>7</v>
      </c>
      <c r="C9" s="12">
        <v>38</v>
      </c>
    </row>
    <row r="10" spans="1:5" x14ac:dyDescent="0.25">
      <c r="A10" t="str">
        <f>"126"</f>
        <v>126</v>
      </c>
      <c r="B10" t="s">
        <v>8</v>
      </c>
      <c r="C10" s="12">
        <v>146758</v>
      </c>
    </row>
    <row r="11" spans="1:5" x14ac:dyDescent="0.25">
      <c r="A11" t="str">
        <f>"124"</f>
        <v>124</v>
      </c>
      <c r="B11" t="s">
        <v>9</v>
      </c>
      <c r="C11" s="12">
        <v>24887</v>
      </c>
    </row>
    <row r="12" spans="1:5" x14ac:dyDescent="0.25">
      <c r="A12" t="str">
        <f>"148"</f>
        <v>148</v>
      </c>
      <c r="B12" t="s">
        <v>10</v>
      </c>
      <c r="C12" s="12">
        <v>9</v>
      </c>
    </row>
    <row r="13" spans="1:5" x14ac:dyDescent="0.25">
      <c r="A13" t="str">
        <f>"102"</f>
        <v>102</v>
      </c>
      <c r="B13" t="s">
        <v>11</v>
      </c>
      <c r="C13" s="12">
        <v>5899</v>
      </c>
    </row>
    <row r="14" spans="1:5" x14ac:dyDescent="0.25">
      <c r="A14" t="str">
        <f>"138"</f>
        <v>138</v>
      </c>
      <c r="B14" t="s">
        <v>12</v>
      </c>
      <c r="C14" s="12">
        <v>17</v>
      </c>
    </row>
    <row r="15" spans="1:5" x14ac:dyDescent="0.25">
      <c r="A15" t="str">
        <f>"103"</f>
        <v>103</v>
      </c>
      <c r="B15" t="s">
        <v>13</v>
      </c>
      <c r="C15" s="12">
        <v>58030</v>
      </c>
    </row>
    <row r="16" spans="1:5" x14ac:dyDescent="0.25">
      <c r="A16" t="str">
        <f>"145"</f>
        <v>145</v>
      </c>
      <c r="B16" t="s">
        <v>14</v>
      </c>
      <c r="C16" s="12">
        <v>72</v>
      </c>
    </row>
    <row r="17" spans="1:3" x14ac:dyDescent="0.25">
      <c r="A17" t="str">
        <f>"104"</f>
        <v>104</v>
      </c>
      <c r="B17" t="s">
        <v>15</v>
      </c>
      <c r="C17" s="12">
        <v>438</v>
      </c>
    </row>
    <row r="18" spans="1:3" x14ac:dyDescent="0.25">
      <c r="A18" t="str">
        <f>"106"</f>
        <v>106</v>
      </c>
      <c r="B18" t="s">
        <v>16</v>
      </c>
      <c r="C18" s="12">
        <v>390</v>
      </c>
    </row>
    <row r="19" spans="1:3" x14ac:dyDescent="0.25">
      <c r="A19" t="str">
        <f>"146"</f>
        <v>146</v>
      </c>
      <c r="B19" t="s">
        <v>17</v>
      </c>
      <c r="C19" s="12">
        <v>232</v>
      </c>
    </row>
    <row r="20" spans="1:3" x14ac:dyDescent="0.25">
      <c r="A20" t="str">
        <f>"107"</f>
        <v>107</v>
      </c>
      <c r="B20" t="s">
        <v>18</v>
      </c>
      <c r="C20" s="12">
        <v>5582</v>
      </c>
    </row>
    <row r="21" spans="1:3" x14ac:dyDescent="0.25">
      <c r="A21" t="str">
        <f>"147"</f>
        <v>147</v>
      </c>
      <c r="B21" t="s">
        <v>19</v>
      </c>
      <c r="C21" s="12">
        <v>167</v>
      </c>
    </row>
    <row r="22" spans="1:3" x14ac:dyDescent="0.25">
      <c r="A22" t="str">
        <f>"141"</f>
        <v>141</v>
      </c>
      <c r="B22" t="s">
        <v>20</v>
      </c>
      <c r="C22" s="12">
        <v>341</v>
      </c>
    </row>
    <row r="23" spans="1:3" x14ac:dyDescent="0.25">
      <c r="A23" t="str">
        <f>"109"</f>
        <v>109</v>
      </c>
      <c r="B23" t="s">
        <v>21</v>
      </c>
      <c r="C23" s="12">
        <v>2422</v>
      </c>
    </row>
    <row r="24" spans="1:3" x14ac:dyDescent="0.25">
      <c r="A24" t="str">
        <f>"110"</f>
        <v>110</v>
      </c>
      <c r="B24" t="s">
        <v>22</v>
      </c>
      <c r="C24" s="12">
        <v>245562</v>
      </c>
    </row>
    <row r="25" spans="1:3" x14ac:dyDescent="0.25">
      <c r="A25" t="str">
        <f>"139"</f>
        <v>139</v>
      </c>
      <c r="B25" t="s">
        <v>23</v>
      </c>
      <c r="C25" s="12">
        <v>57</v>
      </c>
    </row>
    <row r="26" spans="1:3" x14ac:dyDescent="0.25">
      <c r="A26" t="str">
        <f>"111"</f>
        <v>111</v>
      </c>
      <c r="B26" t="s">
        <v>24</v>
      </c>
      <c r="C26" s="12">
        <v>1456</v>
      </c>
    </row>
    <row r="27" spans="1:3" x14ac:dyDescent="0.25">
      <c r="A27" t="str">
        <f>"112"</f>
        <v>112</v>
      </c>
      <c r="B27" t="s">
        <v>25</v>
      </c>
      <c r="C27" s="12">
        <v>597</v>
      </c>
    </row>
    <row r="28" spans="1:3" x14ac:dyDescent="0.25">
      <c r="A28" t="str">
        <f>"113"</f>
        <v>113</v>
      </c>
      <c r="B28" t="s">
        <v>26</v>
      </c>
      <c r="C28" s="12">
        <v>9766</v>
      </c>
    </row>
    <row r="29" spans="1:3" x14ac:dyDescent="0.25">
      <c r="A29" t="str">
        <f>"114"</f>
        <v>114</v>
      </c>
      <c r="B29" t="s">
        <v>27</v>
      </c>
      <c r="C29" s="12">
        <v>362</v>
      </c>
    </row>
    <row r="30" spans="1:3" x14ac:dyDescent="0.25">
      <c r="A30" t="str">
        <f>"115"</f>
        <v>115</v>
      </c>
      <c r="B30" t="s">
        <v>28</v>
      </c>
      <c r="C30" s="12">
        <v>22920</v>
      </c>
    </row>
    <row r="31" spans="1:3" x14ac:dyDescent="0.25">
      <c r="A31" t="str">
        <f>"136"</f>
        <v>136</v>
      </c>
      <c r="B31" t="s">
        <v>29</v>
      </c>
      <c r="C31" s="12">
        <v>123</v>
      </c>
    </row>
    <row r="32" spans="1:3" x14ac:dyDescent="0.25">
      <c r="A32" t="str">
        <f>"116"</f>
        <v>116</v>
      </c>
      <c r="B32" t="s">
        <v>30</v>
      </c>
      <c r="C32" s="12">
        <v>302</v>
      </c>
    </row>
    <row r="33" spans="1:5" x14ac:dyDescent="0.25">
      <c r="A33" t="str">
        <f>"142"</f>
        <v>142</v>
      </c>
      <c r="B33" t="s">
        <v>31</v>
      </c>
      <c r="C33" s="12">
        <v>198</v>
      </c>
    </row>
    <row r="34" spans="1:5" x14ac:dyDescent="0.25">
      <c r="A34" t="str">
        <f>"117"</f>
        <v>117</v>
      </c>
      <c r="B34" t="s">
        <v>32</v>
      </c>
      <c r="C34" s="12">
        <v>6180</v>
      </c>
    </row>
    <row r="35" spans="1:5" x14ac:dyDescent="0.25">
      <c r="A35" t="str">
        <f>"156"</f>
        <v>156</v>
      </c>
      <c r="B35" t="s">
        <v>33</v>
      </c>
      <c r="C35" s="12">
        <v>13</v>
      </c>
    </row>
    <row r="36" spans="1:5" x14ac:dyDescent="0.25">
      <c r="A36" t="str">
        <f>"118"</f>
        <v>118</v>
      </c>
      <c r="B36" t="s">
        <v>34</v>
      </c>
      <c r="C36" s="12">
        <v>797</v>
      </c>
    </row>
    <row r="37" spans="1:5" x14ac:dyDescent="0.25">
      <c r="A37" t="str">
        <f>"137"</f>
        <v>137</v>
      </c>
      <c r="B37" t="s">
        <v>35</v>
      </c>
      <c r="C37" s="12">
        <v>6</v>
      </c>
    </row>
    <row r="38" spans="1:5" x14ac:dyDescent="0.25">
      <c r="A38" t="str">
        <f>"119"</f>
        <v>119</v>
      </c>
      <c r="B38" t="s">
        <v>36</v>
      </c>
      <c r="C38" s="12">
        <v>196</v>
      </c>
    </row>
    <row r="39" spans="1:5" x14ac:dyDescent="0.25">
      <c r="A39" t="str">
        <f>"158"</f>
        <v>158</v>
      </c>
      <c r="B39" t="s">
        <v>37</v>
      </c>
      <c r="C39" s="12">
        <v>12</v>
      </c>
    </row>
    <row r="40" spans="1:5" x14ac:dyDescent="0.25">
      <c r="A40" t="str">
        <f>"120"</f>
        <v>120</v>
      </c>
      <c r="B40" t="s">
        <v>38</v>
      </c>
      <c r="C40" s="12">
        <v>6202</v>
      </c>
    </row>
    <row r="41" spans="1:5" x14ac:dyDescent="0.25">
      <c r="A41" t="str">
        <f>"121"</f>
        <v>121</v>
      </c>
      <c r="B41" t="s">
        <v>39</v>
      </c>
      <c r="C41" s="12">
        <v>27678</v>
      </c>
      <c r="D41" s="2"/>
      <c r="E41" s="2"/>
    </row>
    <row r="42" spans="1:5" x14ac:dyDescent="0.25">
      <c r="A42" t="str">
        <f>"122"</f>
        <v>122</v>
      </c>
      <c r="B42" t="s">
        <v>40</v>
      </c>
      <c r="C42" s="12">
        <v>2014</v>
      </c>
    </row>
    <row r="43" spans="1:5" x14ac:dyDescent="0.25">
      <c r="A43" t="str">
        <f>"123"</f>
        <v>123</v>
      </c>
      <c r="B43" t="s">
        <v>41</v>
      </c>
      <c r="C43" s="12">
        <v>13545</v>
      </c>
    </row>
    <row r="44" spans="1:5" x14ac:dyDescent="0.25">
      <c r="A44" t="str">
        <f>"125"</f>
        <v>125</v>
      </c>
      <c r="B44" t="s">
        <v>42</v>
      </c>
      <c r="C44" s="12">
        <v>140036</v>
      </c>
    </row>
    <row r="45" spans="1:5" x14ac:dyDescent="0.25">
      <c r="A45" t="str">
        <f>"143"</f>
        <v>143</v>
      </c>
      <c r="B45" t="s">
        <v>43</v>
      </c>
      <c r="C45" s="12">
        <v>1446</v>
      </c>
    </row>
    <row r="46" spans="1:5" x14ac:dyDescent="0.25">
      <c r="A46" t="str">
        <f>"144"</f>
        <v>144</v>
      </c>
      <c r="B46" t="s">
        <v>44</v>
      </c>
      <c r="C46" s="12">
        <v>341</v>
      </c>
    </row>
    <row r="47" spans="1:5" x14ac:dyDescent="0.25">
      <c r="A47" t="str">
        <f>"128"</f>
        <v>128</v>
      </c>
      <c r="B47" t="s">
        <v>45</v>
      </c>
      <c r="C47" s="12">
        <v>617</v>
      </c>
    </row>
    <row r="48" spans="1:5" x14ac:dyDescent="0.25">
      <c r="A48" t="str">
        <f>"154"</f>
        <v>154</v>
      </c>
      <c r="B48" t="s">
        <v>46</v>
      </c>
      <c r="C48" s="12">
        <v>1756</v>
      </c>
    </row>
    <row r="49" spans="1:3" x14ac:dyDescent="0.25">
      <c r="A49" t="str">
        <f>"129"</f>
        <v>129</v>
      </c>
      <c r="B49" t="s">
        <v>47</v>
      </c>
      <c r="C49" s="12">
        <v>1</v>
      </c>
    </row>
    <row r="50" spans="1:3" x14ac:dyDescent="0.25">
      <c r="A50" t="str">
        <f>"130"</f>
        <v>130</v>
      </c>
      <c r="B50" t="s">
        <v>48</v>
      </c>
      <c r="C50" s="12">
        <v>1</v>
      </c>
    </row>
    <row r="51" spans="1:3" x14ac:dyDescent="0.25">
      <c r="A51" t="str">
        <f>"157"</f>
        <v>157</v>
      </c>
      <c r="B51" t="s">
        <v>49</v>
      </c>
      <c r="C51" s="12">
        <v>255</v>
      </c>
    </row>
    <row r="52" spans="1:3" x14ac:dyDescent="0.25">
      <c r="A52" t="str">
        <f>"131"</f>
        <v>131</v>
      </c>
      <c r="B52" t="s">
        <v>50</v>
      </c>
      <c r="C52" s="12">
        <v>10046</v>
      </c>
    </row>
    <row r="53" spans="1:3" x14ac:dyDescent="0.25">
      <c r="A53" t="str">
        <f>"132"</f>
        <v>132</v>
      </c>
      <c r="B53" t="s">
        <v>51</v>
      </c>
      <c r="C53" s="12">
        <v>111009</v>
      </c>
    </row>
    <row r="54" spans="1:3" x14ac:dyDescent="0.25">
      <c r="A54" t="str">
        <f>"135"</f>
        <v>135</v>
      </c>
      <c r="B54" t="s">
        <v>52</v>
      </c>
      <c r="C54" s="12">
        <v>146</v>
      </c>
    </row>
    <row r="55" spans="1:3" s="10" customFormat="1" x14ac:dyDescent="0.25">
      <c r="A55" s="13" t="s">
        <v>53</v>
      </c>
      <c r="B55" s="13"/>
      <c r="C55" s="14"/>
    </row>
    <row r="56" spans="1:3" x14ac:dyDescent="0.25">
      <c r="A56" t="str">
        <f>"202"</f>
        <v>202</v>
      </c>
      <c r="B56" t="s">
        <v>54</v>
      </c>
      <c r="C56" s="12">
        <v>278</v>
      </c>
    </row>
    <row r="57" spans="1:3" x14ac:dyDescent="0.25">
      <c r="A57" t="str">
        <f>"203"</f>
        <v>203</v>
      </c>
      <c r="B57" t="s">
        <v>55</v>
      </c>
      <c r="C57" s="12">
        <v>547</v>
      </c>
    </row>
    <row r="58" spans="1:3" x14ac:dyDescent="0.25">
      <c r="A58" t="str">
        <f>"204"</f>
        <v>204</v>
      </c>
      <c r="B58" t="s">
        <v>56</v>
      </c>
      <c r="C58" s="12">
        <v>31</v>
      </c>
    </row>
    <row r="59" spans="1:3" x14ac:dyDescent="0.25">
      <c r="A59" t="str">
        <f>"205"</f>
        <v>205</v>
      </c>
      <c r="B59" t="s">
        <v>57</v>
      </c>
      <c r="C59" s="12">
        <v>13</v>
      </c>
    </row>
    <row r="60" spans="1:3" x14ac:dyDescent="0.25">
      <c r="A60" t="str">
        <f>"201"</f>
        <v>201</v>
      </c>
      <c r="B60" t="s">
        <v>58</v>
      </c>
      <c r="C60" s="12">
        <v>22</v>
      </c>
    </row>
    <row r="61" spans="1:3" x14ac:dyDescent="0.25">
      <c r="A61" t="str">
        <f>"206"</f>
        <v>206</v>
      </c>
      <c r="B61" t="s">
        <v>59</v>
      </c>
      <c r="C61" s="12">
        <v>2</v>
      </c>
    </row>
    <row r="62" spans="1:3" x14ac:dyDescent="0.25">
      <c r="A62" t="str">
        <f>"207"</f>
        <v>207</v>
      </c>
      <c r="B62" t="s">
        <v>60</v>
      </c>
      <c r="C62" s="12">
        <v>117</v>
      </c>
    </row>
    <row r="63" spans="1:3" x14ac:dyDescent="0.25">
      <c r="A63" t="str">
        <f>"208"</f>
        <v>208</v>
      </c>
      <c r="B63" t="s">
        <v>61</v>
      </c>
      <c r="C63" s="12">
        <v>125</v>
      </c>
    </row>
    <row r="64" spans="1:3" x14ac:dyDescent="0.25">
      <c r="A64" t="str">
        <f>"246"</f>
        <v>246</v>
      </c>
      <c r="B64" t="s">
        <v>62</v>
      </c>
      <c r="C64" s="12">
        <v>3</v>
      </c>
    </row>
    <row r="65" spans="1:3" x14ac:dyDescent="0.25">
      <c r="A65" t="str">
        <f>"210"</f>
        <v>210</v>
      </c>
      <c r="B65" t="s">
        <v>63</v>
      </c>
      <c r="C65" s="12">
        <v>8</v>
      </c>
    </row>
    <row r="66" spans="1:3" x14ac:dyDescent="0.25">
      <c r="A66" t="str">
        <f>"211"</f>
        <v>211</v>
      </c>
      <c r="B66" t="s">
        <v>64</v>
      </c>
      <c r="C66" s="12">
        <v>219</v>
      </c>
    </row>
    <row r="67" spans="1:3" x14ac:dyDescent="0.25">
      <c r="A67" t="str">
        <f>"212"</f>
        <v>212</v>
      </c>
      <c r="B67" t="s">
        <v>65</v>
      </c>
      <c r="C67" s="12">
        <v>1</v>
      </c>
    </row>
    <row r="68" spans="1:3" x14ac:dyDescent="0.25">
      <c r="A68" t="str">
        <f>"213"</f>
        <v>213</v>
      </c>
      <c r="B68" t="s">
        <v>66</v>
      </c>
      <c r="C68" s="12">
        <v>480</v>
      </c>
    </row>
    <row r="69" spans="1:3" x14ac:dyDescent="0.25">
      <c r="A69" t="str">
        <f>"214"</f>
        <v>214</v>
      </c>
      <c r="B69" t="s">
        <v>67</v>
      </c>
      <c r="C69" s="12">
        <v>97</v>
      </c>
    </row>
    <row r="70" spans="1:3" x14ac:dyDescent="0.25">
      <c r="A70" t="str">
        <f>"215"</f>
        <v>215</v>
      </c>
      <c r="B70" t="s">
        <v>68</v>
      </c>
      <c r="C70" s="12">
        <v>49</v>
      </c>
    </row>
    <row r="71" spans="1:3" x14ac:dyDescent="0.25">
      <c r="A71" t="str">
        <f>"216"</f>
        <v>216</v>
      </c>
      <c r="B71" t="s">
        <v>69</v>
      </c>
      <c r="C71" s="12">
        <v>187</v>
      </c>
    </row>
    <row r="72" spans="1:3" x14ac:dyDescent="0.25">
      <c r="A72" t="str">
        <f>"217"</f>
        <v>217</v>
      </c>
      <c r="B72" t="s">
        <v>70</v>
      </c>
      <c r="C72" s="12">
        <v>216</v>
      </c>
    </row>
    <row r="73" spans="1:3" x14ac:dyDescent="0.25">
      <c r="A73" t="str">
        <f>"218"</f>
        <v>218</v>
      </c>
      <c r="B73" t="s">
        <v>71</v>
      </c>
      <c r="C73" s="12">
        <v>66</v>
      </c>
    </row>
    <row r="74" spans="1:3" x14ac:dyDescent="0.25">
      <c r="A74" t="str">
        <f>"220"</f>
        <v>220</v>
      </c>
      <c r="B74" t="s">
        <v>72</v>
      </c>
      <c r="C74" s="12">
        <v>1547</v>
      </c>
    </row>
    <row r="75" spans="1:3" x14ac:dyDescent="0.25">
      <c r="A75" t="str">
        <f>"219"</f>
        <v>219</v>
      </c>
      <c r="B75" t="s">
        <v>73</v>
      </c>
      <c r="C75" s="12">
        <v>73</v>
      </c>
    </row>
    <row r="76" spans="1:3" x14ac:dyDescent="0.25">
      <c r="A76" t="str">
        <f>"221"</f>
        <v>221</v>
      </c>
      <c r="B76" t="s">
        <v>74</v>
      </c>
      <c r="C76" s="12">
        <v>258</v>
      </c>
    </row>
    <row r="77" spans="1:3" x14ac:dyDescent="0.25">
      <c r="A77" t="str">
        <f>"222"</f>
        <v>222</v>
      </c>
      <c r="B77" t="s">
        <v>75</v>
      </c>
      <c r="C77" s="12">
        <v>1</v>
      </c>
    </row>
    <row r="78" spans="1:3" x14ac:dyDescent="0.25">
      <c r="A78" t="str">
        <f>"223"</f>
        <v>223</v>
      </c>
      <c r="B78" t="s">
        <v>76</v>
      </c>
      <c r="C78" s="12">
        <v>7</v>
      </c>
    </row>
    <row r="79" spans="1:3" x14ac:dyDescent="0.25">
      <c r="A79" t="str">
        <f>"224"</f>
        <v>224</v>
      </c>
      <c r="B79" t="s">
        <v>77</v>
      </c>
      <c r="C79" s="12">
        <v>83</v>
      </c>
    </row>
    <row r="80" spans="1:3" x14ac:dyDescent="0.25">
      <c r="A80" t="str">
        <f>"225"</f>
        <v>225</v>
      </c>
      <c r="B80" t="s">
        <v>78</v>
      </c>
      <c r="C80" s="12">
        <v>28</v>
      </c>
    </row>
    <row r="81" spans="1:3" x14ac:dyDescent="0.25">
      <c r="A81" t="str">
        <f>"226"</f>
        <v>226</v>
      </c>
      <c r="B81" t="s">
        <v>79</v>
      </c>
      <c r="C81" s="12">
        <v>14</v>
      </c>
    </row>
    <row r="82" spans="1:3" x14ac:dyDescent="0.25">
      <c r="A82" t="str">
        <f>"227"</f>
        <v>227</v>
      </c>
      <c r="B82" t="s">
        <v>80</v>
      </c>
      <c r="C82" s="12">
        <v>166</v>
      </c>
    </row>
    <row r="83" spans="1:3" x14ac:dyDescent="0.25">
      <c r="A83" t="str">
        <f>"228"</f>
        <v>228</v>
      </c>
      <c r="B83" t="s">
        <v>81</v>
      </c>
      <c r="C83" s="12">
        <v>6283</v>
      </c>
    </row>
    <row r="84" spans="1:3" x14ac:dyDescent="0.25">
      <c r="A84" t="str">
        <f>"229"</f>
        <v>229</v>
      </c>
      <c r="B84" t="s">
        <v>82</v>
      </c>
      <c r="C84" s="12">
        <v>36</v>
      </c>
    </row>
    <row r="85" spans="1:3" x14ac:dyDescent="0.25">
      <c r="A85" t="str">
        <f>"230"</f>
        <v>230</v>
      </c>
      <c r="B85" t="s">
        <v>83</v>
      </c>
      <c r="C85" s="12">
        <v>456</v>
      </c>
    </row>
    <row r="86" spans="1:3" x14ac:dyDescent="0.25">
      <c r="A86" t="str">
        <f>"231"</f>
        <v>231</v>
      </c>
      <c r="B86" t="s">
        <v>84</v>
      </c>
      <c r="C86" s="12">
        <v>240</v>
      </c>
    </row>
    <row r="87" spans="1:3" x14ac:dyDescent="0.25">
      <c r="A87" t="str">
        <f>"232"</f>
        <v>232</v>
      </c>
      <c r="B87" t="s">
        <v>85</v>
      </c>
      <c r="C87" s="12">
        <v>144</v>
      </c>
    </row>
    <row r="88" spans="1:3" x14ac:dyDescent="0.25">
      <c r="A88" t="str">
        <f>"233"</f>
        <v>233</v>
      </c>
      <c r="B88" t="s">
        <v>86</v>
      </c>
      <c r="C88" s="12">
        <v>43</v>
      </c>
    </row>
    <row r="89" spans="1:3" x14ac:dyDescent="0.25">
      <c r="A89" t="str">
        <f>"234"</f>
        <v>234</v>
      </c>
      <c r="B89" t="s">
        <v>87</v>
      </c>
      <c r="C89" s="12">
        <v>147</v>
      </c>
    </row>
    <row r="90" spans="1:3" x14ac:dyDescent="0.25">
      <c r="A90" t="str">
        <f>"250"</f>
        <v>250</v>
      </c>
      <c r="B90" t="s">
        <v>88</v>
      </c>
      <c r="C90" s="12">
        <v>99</v>
      </c>
    </row>
    <row r="91" spans="1:3" x14ac:dyDescent="0.25">
      <c r="A91" t="str">
        <f>"235"</f>
        <v>235</v>
      </c>
      <c r="B91" t="s">
        <v>89</v>
      </c>
      <c r="C91" s="12">
        <v>9</v>
      </c>
    </row>
    <row r="92" spans="1:3" x14ac:dyDescent="0.25">
      <c r="A92" t="str">
        <f>"237"</f>
        <v>237</v>
      </c>
      <c r="B92" t="s">
        <v>90</v>
      </c>
      <c r="C92" s="12">
        <v>17</v>
      </c>
    </row>
    <row r="93" spans="1:3" x14ac:dyDescent="0.25">
      <c r="A93" t="str">
        <f>"238"</f>
        <v>238</v>
      </c>
      <c r="B93" t="s">
        <v>91</v>
      </c>
      <c r="C93" s="12">
        <v>9</v>
      </c>
    </row>
    <row r="94" spans="1:3" x14ac:dyDescent="0.25">
      <c r="A94" t="str">
        <f>"239"</f>
        <v>239</v>
      </c>
      <c r="B94" t="s">
        <v>92</v>
      </c>
      <c r="C94" s="12">
        <v>672</v>
      </c>
    </row>
    <row r="95" spans="1:3" x14ac:dyDescent="0.25">
      <c r="A95" t="str">
        <f>"240"</f>
        <v>240</v>
      </c>
      <c r="B95" t="s">
        <v>93</v>
      </c>
      <c r="C95" s="12">
        <v>5</v>
      </c>
    </row>
    <row r="96" spans="1:3" x14ac:dyDescent="0.25">
      <c r="A96" t="str">
        <f>"241"</f>
        <v>241</v>
      </c>
      <c r="B96" t="s">
        <v>94</v>
      </c>
      <c r="C96" s="12">
        <v>5</v>
      </c>
    </row>
    <row r="97" spans="1:3" x14ac:dyDescent="0.25">
      <c r="A97" t="str">
        <f>"242"</f>
        <v>242</v>
      </c>
      <c r="B97" t="s">
        <v>95</v>
      </c>
      <c r="C97" s="12">
        <v>7</v>
      </c>
    </row>
    <row r="98" spans="1:3" x14ac:dyDescent="0.25">
      <c r="A98" t="str">
        <f>"236"</f>
        <v>236</v>
      </c>
      <c r="B98" t="s">
        <v>96</v>
      </c>
      <c r="C98" s="12">
        <v>1323</v>
      </c>
    </row>
    <row r="99" spans="1:3" x14ac:dyDescent="0.25">
      <c r="A99" t="str">
        <f>"243"</f>
        <v>243</v>
      </c>
      <c r="B99" t="s">
        <v>97</v>
      </c>
      <c r="C99" s="12">
        <v>21</v>
      </c>
    </row>
    <row r="100" spans="1:3" x14ac:dyDescent="0.25">
      <c r="A100" t="str">
        <f>"254"</f>
        <v>254</v>
      </c>
      <c r="B100" t="s">
        <v>98</v>
      </c>
      <c r="C100" s="12">
        <v>3</v>
      </c>
    </row>
    <row r="101" spans="1:3" x14ac:dyDescent="0.25">
      <c r="A101" t="str">
        <f>"244"</f>
        <v>244</v>
      </c>
      <c r="B101" t="s">
        <v>99</v>
      </c>
      <c r="C101" s="12">
        <v>3</v>
      </c>
    </row>
    <row r="102" spans="1:3" x14ac:dyDescent="0.25">
      <c r="A102" t="str">
        <f>"245"</f>
        <v>245</v>
      </c>
      <c r="B102" t="s">
        <v>100</v>
      </c>
      <c r="C102" s="12">
        <v>77</v>
      </c>
    </row>
    <row r="103" spans="1:3" x14ac:dyDescent="0.25">
      <c r="A103" t="str">
        <f>"247"</f>
        <v>247</v>
      </c>
      <c r="B103" t="s">
        <v>101</v>
      </c>
      <c r="C103" s="12">
        <v>15</v>
      </c>
    </row>
    <row r="104" spans="1:3" x14ac:dyDescent="0.25">
      <c r="A104" t="str">
        <f>"248"</f>
        <v>248</v>
      </c>
      <c r="B104" t="s">
        <v>102</v>
      </c>
      <c r="C104" s="12">
        <v>388</v>
      </c>
    </row>
    <row r="105" spans="1:3" x14ac:dyDescent="0.25">
      <c r="A105" t="str">
        <f>"249"</f>
        <v>249</v>
      </c>
      <c r="B105" t="s">
        <v>103</v>
      </c>
      <c r="C105" s="12">
        <v>37</v>
      </c>
    </row>
    <row r="106" spans="1:3" x14ac:dyDescent="0.25">
      <c r="A106" t="str">
        <f>"251"</f>
        <v>251</v>
      </c>
      <c r="B106" t="s">
        <v>104</v>
      </c>
      <c r="C106" s="12">
        <v>25</v>
      </c>
    </row>
    <row r="107" spans="1:3" x14ac:dyDescent="0.25">
      <c r="A107" t="str">
        <f>"252"</f>
        <v>252</v>
      </c>
      <c r="B107" t="s">
        <v>105</v>
      </c>
      <c r="C107" s="12">
        <v>48</v>
      </c>
    </row>
    <row r="108" spans="1:3" s="10" customFormat="1" x14ac:dyDescent="0.25">
      <c r="A108" s="13" t="s">
        <v>106</v>
      </c>
      <c r="B108" s="13"/>
      <c r="C108" s="14"/>
    </row>
    <row r="109" spans="1:3" x14ac:dyDescent="0.25">
      <c r="A109" t="str">
        <f>"310"</f>
        <v>310</v>
      </c>
      <c r="B109" t="s">
        <v>107</v>
      </c>
      <c r="C109" s="12">
        <v>18</v>
      </c>
    </row>
    <row r="110" spans="1:3" x14ac:dyDescent="0.25">
      <c r="A110" t="str">
        <f>"340"</f>
        <v>340</v>
      </c>
      <c r="B110" t="s">
        <v>108</v>
      </c>
      <c r="C110" s="12">
        <v>440861</v>
      </c>
    </row>
    <row r="111" spans="1:3" x14ac:dyDescent="0.25">
      <c r="A111" t="str">
        <f>"311"</f>
        <v>311</v>
      </c>
      <c r="B111" t="s">
        <v>109</v>
      </c>
      <c r="C111" s="12">
        <v>70</v>
      </c>
    </row>
    <row r="112" spans="1:3" x14ac:dyDescent="0.25">
      <c r="A112" t="str">
        <f>"312"</f>
        <v>312</v>
      </c>
      <c r="B112" t="s">
        <v>110</v>
      </c>
      <c r="C112" s="12">
        <v>38</v>
      </c>
    </row>
    <row r="113" spans="1:5" x14ac:dyDescent="0.25">
      <c r="A113" t="str">
        <f>"313"</f>
        <v>313</v>
      </c>
      <c r="B113" t="s">
        <v>111</v>
      </c>
      <c r="C113" s="12">
        <v>12</v>
      </c>
    </row>
    <row r="114" spans="1:5" x14ac:dyDescent="0.25">
      <c r="A114" t="str">
        <f>"341"</f>
        <v>341</v>
      </c>
      <c r="B114" t="s">
        <v>112</v>
      </c>
      <c r="C114" s="12">
        <v>12030</v>
      </c>
    </row>
    <row r="115" spans="1:5" x14ac:dyDescent="0.25">
      <c r="A115" t="str">
        <f>"342"</f>
        <v>342</v>
      </c>
      <c r="B115" t="s">
        <v>113</v>
      </c>
      <c r="C115" s="12">
        <v>124008</v>
      </c>
    </row>
    <row r="116" spans="1:5" x14ac:dyDescent="0.25">
      <c r="A116" t="str">
        <f>"301"</f>
        <v>301</v>
      </c>
      <c r="B116" t="s">
        <v>114</v>
      </c>
      <c r="C116" s="12">
        <v>17690</v>
      </c>
    </row>
    <row r="117" spans="1:5" x14ac:dyDescent="0.25">
      <c r="A117" t="str">
        <f>"344"</f>
        <v>344</v>
      </c>
      <c r="B117" t="s">
        <v>115</v>
      </c>
      <c r="C117" s="12">
        <v>59884</v>
      </c>
    </row>
    <row r="118" spans="1:5" x14ac:dyDescent="0.25">
      <c r="A118" t="str">
        <f>"343"</f>
        <v>343</v>
      </c>
      <c r="B118" t="s">
        <v>116</v>
      </c>
      <c r="C118" s="12">
        <v>42647</v>
      </c>
    </row>
    <row r="119" spans="1:5" x14ac:dyDescent="0.25">
      <c r="A119" t="str">
        <f>"314"</f>
        <v>314</v>
      </c>
      <c r="B119" t="s">
        <v>117</v>
      </c>
      <c r="C119" s="12">
        <v>8724</v>
      </c>
    </row>
    <row r="120" spans="1:5" x14ac:dyDescent="0.25">
      <c r="A120" t="str">
        <f>"315"</f>
        <v>315</v>
      </c>
      <c r="B120" t="s">
        <v>118</v>
      </c>
      <c r="C120" s="12">
        <v>159950</v>
      </c>
    </row>
    <row r="121" spans="1:5" x14ac:dyDescent="0.25">
      <c r="A121" t="str">
        <f>"345"</f>
        <v>345</v>
      </c>
      <c r="B121" t="s">
        <v>119</v>
      </c>
      <c r="C121" s="12">
        <v>43882</v>
      </c>
    </row>
    <row r="122" spans="1:5" x14ac:dyDescent="0.25">
      <c r="A122" t="str">
        <f>"317"</f>
        <v>317</v>
      </c>
      <c r="B122" t="s">
        <v>120</v>
      </c>
      <c r="C122" s="12">
        <v>2336</v>
      </c>
    </row>
    <row r="123" spans="1:5" x14ac:dyDescent="0.25">
      <c r="A123" t="str">
        <f>"302"</f>
        <v>302</v>
      </c>
      <c r="B123" t="s">
        <v>121</v>
      </c>
      <c r="C123" s="12">
        <v>175771</v>
      </c>
      <c r="D123" s="12"/>
      <c r="E123" s="2"/>
    </row>
    <row r="124" spans="1:5" x14ac:dyDescent="0.25">
      <c r="A124" t="str">
        <f>"318"</f>
        <v>318</v>
      </c>
      <c r="B124" t="s">
        <v>122</v>
      </c>
      <c r="C124" s="12">
        <v>6</v>
      </c>
    </row>
    <row r="125" spans="1:5" x14ac:dyDescent="0.25">
      <c r="A125" t="str">
        <f>"319"</f>
        <v>319</v>
      </c>
      <c r="B125" t="s">
        <v>123</v>
      </c>
      <c r="C125" s="12">
        <v>8213</v>
      </c>
    </row>
    <row r="126" spans="1:5" x14ac:dyDescent="0.25">
      <c r="A126" t="str">
        <f>"346"</f>
        <v>346</v>
      </c>
      <c r="B126" t="s">
        <v>124</v>
      </c>
      <c r="C126" s="12">
        <v>9</v>
      </c>
    </row>
    <row r="127" spans="1:5" x14ac:dyDescent="0.25">
      <c r="A127" t="str">
        <f>"320"</f>
        <v>320</v>
      </c>
      <c r="B127" t="s">
        <v>125</v>
      </c>
      <c r="C127" s="12">
        <v>48</v>
      </c>
    </row>
    <row r="128" spans="1:5" x14ac:dyDescent="0.25">
      <c r="A128" t="str">
        <f>"321"</f>
        <v>321</v>
      </c>
      <c r="B128" t="s">
        <v>126</v>
      </c>
      <c r="C128" s="12">
        <v>2573</v>
      </c>
    </row>
    <row r="129" spans="1:4" x14ac:dyDescent="0.25">
      <c r="A129" t="str">
        <f>"322"</f>
        <v>322</v>
      </c>
      <c r="B129" t="s">
        <v>127</v>
      </c>
      <c r="C129" s="12">
        <v>126</v>
      </c>
    </row>
    <row r="130" spans="1:4" x14ac:dyDescent="0.25">
      <c r="A130" t="str">
        <f>"303"</f>
        <v>303</v>
      </c>
      <c r="B130" t="s">
        <v>128</v>
      </c>
      <c r="C130" s="12">
        <v>149347</v>
      </c>
    </row>
    <row r="131" spans="1:4" x14ac:dyDescent="0.25">
      <c r="A131" t="str">
        <f>"323"</f>
        <v>323</v>
      </c>
      <c r="B131" t="s">
        <v>129</v>
      </c>
      <c r="C131" s="12">
        <v>1493</v>
      </c>
    </row>
    <row r="132" spans="1:4" x14ac:dyDescent="0.25">
      <c r="A132" t="str">
        <f>"324"</f>
        <v>324</v>
      </c>
      <c r="B132" t="s">
        <v>130</v>
      </c>
      <c r="C132" s="12">
        <v>13503</v>
      </c>
    </row>
    <row r="133" spans="1:4" x14ac:dyDescent="0.25">
      <c r="A133" t="str">
        <f>"347"</f>
        <v>347</v>
      </c>
      <c r="B133" t="s">
        <v>131</v>
      </c>
      <c r="C133" s="12">
        <v>6201</v>
      </c>
    </row>
    <row r="134" spans="1:4" x14ac:dyDescent="0.25">
      <c r="A134" t="str">
        <f>"348"</f>
        <v>348</v>
      </c>
      <c r="B134" t="s">
        <v>132</v>
      </c>
      <c r="C134" s="12">
        <v>23873</v>
      </c>
    </row>
    <row r="135" spans="1:4" x14ac:dyDescent="0.25">
      <c r="A135" t="str">
        <f>"326"</f>
        <v>326</v>
      </c>
      <c r="B135" t="s">
        <v>133</v>
      </c>
      <c r="C135" s="12">
        <v>23616</v>
      </c>
    </row>
    <row r="136" spans="1:4" x14ac:dyDescent="0.25">
      <c r="A136" t="str">
        <f>"329"</f>
        <v>329</v>
      </c>
      <c r="B136" t="s">
        <v>134</v>
      </c>
      <c r="C136" s="12">
        <v>7</v>
      </c>
    </row>
    <row r="137" spans="1:4" x14ac:dyDescent="0.25">
      <c r="A137" t="str">
        <f>"325"</f>
        <v>325</v>
      </c>
      <c r="B137" t="s">
        <v>135</v>
      </c>
      <c r="C137" s="12">
        <v>1</v>
      </c>
    </row>
    <row r="138" spans="1:4" x14ac:dyDescent="0.25">
      <c r="A138" t="str">
        <f>"328"</f>
        <v>328</v>
      </c>
      <c r="B138" t="s">
        <v>136</v>
      </c>
      <c r="C138" s="12">
        <v>7</v>
      </c>
      <c r="D138" s="2"/>
    </row>
    <row r="139" spans="1:4" x14ac:dyDescent="0.25">
      <c r="A139" t="str">
        <f>"349"</f>
        <v>349</v>
      </c>
      <c r="B139" t="s">
        <v>137</v>
      </c>
      <c r="C139" s="12">
        <v>3</v>
      </c>
    </row>
    <row r="140" spans="1:4" x14ac:dyDescent="0.25">
      <c r="A140" t="str">
        <f>"327"</f>
        <v>327</v>
      </c>
      <c r="B140" t="s">
        <v>138</v>
      </c>
      <c r="C140" s="12">
        <v>46</v>
      </c>
    </row>
    <row r="141" spans="1:4" x14ac:dyDescent="0.25">
      <c r="A141" t="str">
        <f>"350"</f>
        <v>350</v>
      </c>
      <c r="B141" t="s">
        <v>139</v>
      </c>
      <c r="C141" s="12">
        <v>61960</v>
      </c>
    </row>
    <row r="142" spans="1:4" x14ac:dyDescent="0.25">
      <c r="A142" t="str">
        <f>"351"</f>
        <v>351</v>
      </c>
      <c r="B142" t="s">
        <v>140</v>
      </c>
      <c r="C142" s="12">
        <v>119675</v>
      </c>
    </row>
    <row r="143" spans="1:4" s="10" customFormat="1" x14ac:dyDescent="0.25">
      <c r="A143" s="13" t="s">
        <v>141</v>
      </c>
      <c r="B143" s="13"/>
      <c r="C143" s="14"/>
    </row>
    <row r="144" spans="1:4" x14ac:dyDescent="0.25">
      <c r="A144" t="str">
        <f>"401"</f>
        <v>401</v>
      </c>
      <c r="B144" t="s">
        <v>142</v>
      </c>
      <c r="C144" s="12">
        <v>5</v>
      </c>
    </row>
    <row r="145" spans="1:3" x14ac:dyDescent="0.25">
      <c r="A145" t="str">
        <f>"402"</f>
        <v>402</v>
      </c>
      <c r="B145" t="s">
        <v>143</v>
      </c>
      <c r="C145" s="12">
        <v>1449</v>
      </c>
    </row>
    <row r="146" spans="1:3" x14ac:dyDescent="0.25">
      <c r="A146" t="str">
        <f>"442"</f>
        <v>442</v>
      </c>
      <c r="B146" t="s">
        <v>144</v>
      </c>
      <c r="C146" s="12">
        <v>13</v>
      </c>
    </row>
    <row r="147" spans="1:3" x14ac:dyDescent="0.25">
      <c r="A147" t="str">
        <f>"403"</f>
        <v>403</v>
      </c>
      <c r="B147" t="s">
        <v>145</v>
      </c>
      <c r="C147" s="12">
        <v>69</v>
      </c>
    </row>
    <row r="148" spans="1:3" x14ac:dyDescent="0.25">
      <c r="A148" t="str">
        <f>"404"</f>
        <v>404</v>
      </c>
      <c r="B148" t="s">
        <v>146</v>
      </c>
      <c r="C148" s="12">
        <v>57</v>
      </c>
    </row>
    <row r="149" spans="1:3" x14ac:dyDescent="0.25">
      <c r="A149" t="str">
        <f>"439"</f>
        <v>439</v>
      </c>
      <c r="B149" t="s">
        <v>147</v>
      </c>
      <c r="C149" s="12">
        <v>9</v>
      </c>
    </row>
    <row r="150" spans="1:3" x14ac:dyDescent="0.25">
      <c r="A150" t="str">
        <f>"417"</f>
        <v>417</v>
      </c>
      <c r="B150" t="s">
        <v>148</v>
      </c>
      <c r="C150" s="12">
        <v>79</v>
      </c>
    </row>
    <row r="151" spans="1:3" x14ac:dyDescent="0.25">
      <c r="A151" t="str">
        <f>"407"</f>
        <v>407</v>
      </c>
      <c r="B151" t="s">
        <v>149</v>
      </c>
      <c r="C151" s="12">
        <v>3347</v>
      </c>
    </row>
    <row r="152" spans="1:3" x14ac:dyDescent="0.25">
      <c r="A152" t="str">
        <f>"430"</f>
        <v>430</v>
      </c>
      <c r="B152" t="s">
        <v>150</v>
      </c>
      <c r="C152" s="12">
        <v>473</v>
      </c>
    </row>
    <row r="153" spans="1:3" x14ac:dyDescent="0.25">
      <c r="A153" t="str">
        <f>"408"</f>
        <v>408</v>
      </c>
      <c r="B153" t="s">
        <v>151</v>
      </c>
      <c r="C153" s="12">
        <v>5019</v>
      </c>
    </row>
    <row r="154" spans="1:3" x14ac:dyDescent="0.25">
      <c r="A154" t="str">
        <f>"409"</f>
        <v>409</v>
      </c>
      <c r="B154" t="s">
        <v>152</v>
      </c>
      <c r="C154" s="12">
        <v>3965</v>
      </c>
    </row>
    <row r="155" spans="1:3" x14ac:dyDescent="0.25">
      <c r="A155" t="str">
        <f>"410"</f>
        <v>410</v>
      </c>
      <c r="B155" t="s">
        <v>153</v>
      </c>
      <c r="C155" s="12">
        <v>687</v>
      </c>
    </row>
    <row r="156" spans="1:3" x14ac:dyDescent="0.25">
      <c r="A156" t="str">
        <f>"411"</f>
        <v>411</v>
      </c>
      <c r="B156" t="s">
        <v>154</v>
      </c>
      <c r="C156" s="12">
        <v>543</v>
      </c>
    </row>
    <row r="157" spans="1:3" x14ac:dyDescent="0.25">
      <c r="A157" t="str">
        <f>"412"</f>
        <v>412</v>
      </c>
      <c r="B157" t="s">
        <v>155</v>
      </c>
      <c r="C157" s="12">
        <v>40</v>
      </c>
    </row>
    <row r="158" spans="1:3" x14ac:dyDescent="0.25">
      <c r="A158" t="str">
        <f>"413"</f>
        <v>413</v>
      </c>
      <c r="B158" t="s">
        <v>156</v>
      </c>
      <c r="C158" s="12">
        <v>101</v>
      </c>
    </row>
    <row r="159" spans="1:3" x14ac:dyDescent="0.25">
      <c r="A159" t="str">
        <f>"414"</f>
        <v>414</v>
      </c>
      <c r="B159" t="s">
        <v>157</v>
      </c>
      <c r="C159" s="12">
        <v>5616</v>
      </c>
    </row>
    <row r="160" spans="1:3" x14ac:dyDescent="0.25">
      <c r="A160" t="str">
        <f>"415"</f>
        <v>415</v>
      </c>
      <c r="B160" t="s">
        <v>158</v>
      </c>
      <c r="C160" s="12">
        <v>2663</v>
      </c>
    </row>
    <row r="161" spans="1:3" x14ac:dyDescent="0.25">
      <c r="A161" t="str">
        <f>"416"</f>
        <v>416</v>
      </c>
      <c r="B161" t="s">
        <v>159</v>
      </c>
      <c r="C161" s="12">
        <v>1079</v>
      </c>
    </row>
    <row r="162" spans="1:3" x14ac:dyDescent="0.25">
      <c r="A162" t="str">
        <f>"443"</f>
        <v>443</v>
      </c>
      <c r="B162" t="s">
        <v>160</v>
      </c>
      <c r="C162" s="12">
        <v>60</v>
      </c>
    </row>
    <row r="163" spans="1:3" x14ac:dyDescent="0.25">
      <c r="A163" t="str">
        <f>"444"</f>
        <v>444</v>
      </c>
      <c r="B163" t="s">
        <v>161</v>
      </c>
      <c r="C163" s="12">
        <v>12</v>
      </c>
    </row>
    <row r="164" spans="1:3" x14ac:dyDescent="0.25">
      <c r="A164" t="str">
        <f>"418"</f>
        <v>418</v>
      </c>
      <c r="B164" t="s">
        <v>162</v>
      </c>
      <c r="C164" s="12">
        <v>267</v>
      </c>
    </row>
    <row r="165" spans="1:3" x14ac:dyDescent="0.25">
      <c r="A165" t="str">
        <f>"419"</f>
        <v>419</v>
      </c>
      <c r="B165" t="s">
        <v>163</v>
      </c>
      <c r="C165" s="12">
        <v>10</v>
      </c>
    </row>
    <row r="166" spans="1:3" x14ac:dyDescent="0.25">
      <c r="A166" t="str">
        <f>"420"</f>
        <v>420</v>
      </c>
      <c r="B166" t="s">
        <v>164</v>
      </c>
      <c r="C166" s="12">
        <v>669</v>
      </c>
    </row>
    <row r="167" spans="1:3" x14ac:dyDescent="0.25">
      <c r="A167" t="str">
        <f>"421"</f>
        <v>421</v>
      </c>
      <c r="B167" t="s">
        <v>165</v>
      </c>
      <c r="C167" s="12">
        <v>274</v>
      </c>
    </row>
    <row r="168" spans="1:3" x14ac:dyDescent="0.25">
      <c r="A168" t="str">
        <f>"422"</f>
        <v>422</v>
      </c>
      <c r="B168" t="s">
        <v>166</v>
      </c>
      <c r="C168" s="12">
        <v>12</v>
      </c>
    </row>
    <row r="169" spans="1:3" x14ac:dyDescent="0.25">
      <c r="A169" t="str">
        <f>"423"</f>
        <v>423</v>
      </c>
      <c r="B169" t="s">
        <v>167</v>
      </c>
      <c r="C169" s="12">
        <v>3</v>
      </c>
    </row>
    <row r="170" spans="1:3" x14ac:dyDescent="0.25">
      <c r="A170" t="str">
        <f>"405"</f>
        <v>405</v>
      </c>
      <c r="B170" t="s">
        <v>168</v>
      </c>
      <c r="C170" s="12">
        <v>23</v>
      </c>
    </row>
    <row r="171" spans="1:3" x14ac:dyDescent="0.25">
      <c r="A171" t="str">
        <f>"424"</f>
        <v>424</v>
      </c>
      <c r="B171" t="s">
        <v>169</v>
      </c>
      <c r="C171" s="12">
        <v>12</v>
      </c>
    </row>
    <row r="172" spans="1:3" x14ac:dyDescent="0.25">
      <c r="A172" t="str">
        <f>"425"</f>
        <v>425</v>
      </c>
      <c r="B172" t="s">
        <v>170</v>
      </c>
      <c r="C172" s="12">
        <v>169</v>
      </c>
    </row>
    <row r="173" spans="1:3" x14ac:dyDescent="0.25">
      <c r="A173" t="str">
        <f>"426"</f>
        <v>426</v>
      </c>
      <c r="B173" t="s">
        <v>171</v>
      </c>
      <c r="C173" s="12">
        <v>707</v>
      </c>
    </row>
    <row r="174" spans="1:3" x14ac:dyDescent="0.25">
      <c r="A174" t="str">
        <f>"449"</f>
        <v>449</v>
      </c>
      <c r="B174" s="15" t="s">
        <v>172</v>
      </c>
      <c r="C174" s="12">
        <v>376</v>
      </c>
    </row>
    <row r="175" spans="1:3" x14ac:dyDescent="0.25">
      <c r="A175" t="str">
        <f>"427"</f>
        <v>427</v>
      </c>
      <c r="B175" t="s">
        <v>173</v>
      </c>
      <c r="C175" s="12">
        <v>1362</v>
      </c>
    </row>
    <row r="176" spans="1:3" x14ac:dyDescent="0.25">
      <c r="A176" t="str">
        <f>"432"</f>
        <v>432</v>
      </c>
      <c r="B176" t="s">
        <v>174</v>
      </c>
      <c r="C176" s="12">
        <v>1397</v>
      </c>
    </row>
    <row r="177" spans="1:3" x14ac:dyDescent="0.25">
      <c r="A177" t="str">
        <f>"433"</f>
        <v>433</v>
      </c>
      <c r="B177" t="s">
        <v>175</v>
      </c>
      <c r="C177" s="12">
        <v>180</v>
      </c>
    </row>
    <row r="178" spans="1:3" x14ac:dyDescent="0.25">
      <c r="A178" t="str">
        <f>"434"</f>
        <v>434</v>
      </c>
      <c r="B178" t="s">
        <v>176</v>
      </c>
      <c r="C178" s="12">
        <v>24</v>
      </c>
    </row>
    <row r="179" spans="1:3" x14ac:dyDescent="0.25">
      <c r="A179" t="str">
        <f>"435"</f>
        <v>435</v>
      </c>
      <c r="B179" t="s">
        <v>177</v>
      </c>
      <c r="C179" s="12">
        <v>1041</v>
      </c>
    </row>
    <row r="180" spans="1:3" x14ac:dyDescent="0.25">
      <c r="A180" s="16">
        <v>499</v>
      </c>
      <c r="B180" s="15" t="s">
        <v>178</v>
      </c>
      <c r="C180" s="12">
        <v>467</v>
      </c>
    </row>
    <row r="181" spans="1:3" x14ac:dyDescent="0.25">
      <c r="A181" t="str">
        <f>"446"</f>
        <v>446</v>
      </c>
      <c r="B181" t="s">
        <v>179</v>
      </c>
      <c r="C181" s="12">
        <v>1</v>
      </c>
    </row>
    <row r="182" spans="1:3" x14ac:dyDescent="0.25">
      <c r="A182" t="str">
        <f>"436"</f>
        <v>436</v>
      </c>
      <c r="B182" t="s">
        <v>180</v>
      </c>
      <c r="C182" s="12">
        <v>4194</v>
      </c>
    </row>
    <row r="183" spans="1:3" x14ac:dyDescent="0.25">
      <c r="A183" t="str">
        <f>"447"</f>
        <v>447</v>
      </c>
      <c r="B183" t="s">
        <v>181</v>
      </c>
      <c r="C183" s="12">
        <v>19</v>
      </c>
    </row>
    <row r="184" spans="1:3" x14ac:dyDescent="0.25">
      <c r="A184" t="str">
        <f>"437"</f>
        <v>437</v>
      </c>
      <c r="B184" t="s">
        <v>182</v>
      </c>
      <c r="C184" s="12">
        <v>368</v>
      </c>
    </row>
    <row r="185" spans="1:3" x14ac:dyDescent="0.25">
      <c r="A185" t="str">
        <f>"441"</f>
        <v>441</v>
      </c>
      <c r="B185" t="s">
        <v>183</v>
      </c>
      <c r="C185" s="12">
        <v>2</v>
      </c>
    </row>
    <row r="186" spans="1:3" s="10" customFormat="1" x14ac:dyDescent="0.25">
      <c r="A186" s="13" t="s">
        <v>184</v>
      </c>
      <c r="B186" s="13"/>
      <c r="C186" s="14"/>
    </row>
    <row r="187" spans="1:3" x14ac:dyDescent="0.25">
      <c r="A187" t="str">
        <f>"501"</f>
        <v>501</v>
      </c>
      <c r="B187" t="s">
        <v>185</v>
      </c>
      <c r="C187" s="12">
        <v>22224</v>
      </c>
    </row>
    <row r="188" spans="1:3" x14ac:dyDescent="0.25">
      <c r="A188" t="str">
        <f>"502"</f>
        <v>502</v>
      </c>
      <c r="B188" t="s">
        <v>186</v>
      </c>
      <c r="C188" s="12">
        <v>12</v>
      </c>
    </row>
    <row r="189" spans="1:3" x14ac:dyDescent="0.25">
      <c r="A189" t="str">
        <f>"513"</f>
        <v>513</v>
      </c>
      <c r="B189" t="s">
        <v>187</v>
      </c>
      <c r="C189" s="12">
        <v>1</v>
      </c>
    </row>
    <row r="190" spans="1:3" x14ac:dyDescent="0.25">
      <c r="A190" t="str">
        <f>"506"</f>
        <v>506</v>
      </c>
      <c r="B190" t="s">
        <v>188</v>
      </c>
      <c r="C190" s="12">
        <v>1</v>
      </c>
    </row>
    <row r="191" spans="1:3" x14ac:dyDescent="0.25">
      <c r="A191" t="str">
        <f>"511"</f>
        <v>511</v>
      </c>
      <c r="B191" t="s">
        <v>189</v>
      </c>
      <c r="C191" s="12">
        <v>1</v>
      </c>
    </row>
    <row r="192" spans="1:3" x14ac:dyDescent="0.25">
      <c r="A192" t="str">
        <f>"504"</f>
        <v>504</v>
      </c>
      <c r="B192" t="s">
        <v>190</v>
      </c>
      <c r="C192" s="12">
        <v>1291</v>
      </c>
    </row>
    <row r="193" spans="1:3" x14ac:dyDescent="0.25">
      <c r="A193" t="str">
        <f>"516"</f>
        <v>516</v>
      </c>
      <c r="B193" t="s">
        <v>191</v>
      </c>
      <c r="C193" s="12">
        <v>2</v>
      </c>
    </row>
    <row r="194" spans="1:3" x14ac:dyDescent="0.25">
      <c r="A194" t="str">
        <f>"505"</f>
        <v>505</v>
      </c>
      <c r="B194" t="s">
        <v>192</v>
      </c>
      <c r="C194" s="12">
        <v>3</v>
      </c>
    </row>
    <row r="195" spans="1:3" x14ac:dyDescent="0.25">
      <c r="A195" t="str">
        <f>"507"</f>
        <v>507</v>
      </c>
      <c r="B195" t="s">
        <v>193</v>
      </c>
      <c r="C195" s="12">
        <v>3</v>
      </c>
    </row>
    <row r="196" spans="1:3" x14ac:dyDescent="0.25">
      <c r="A196" t="str">
        <f>"517"</f>
        <v>517</v>
      </c>
      <c r="B196" t="s">
        <v>194</v>
      </c>
      <c r="C196" s="12">
        <v>8</v>
      </c>
    </row>
    <row r="197" spans="1:3" x14ac:dyDescent="0.25">
      <c r="A197" t="str">
        <f>"508"</f>
        <v>508</v>
      </c>
      <c r="B197" t="s">
        <v>195</v>
      </c>
      <c r="C197" s="12">
        <v>1</v>
      </c>
    </row>
    <row r="198" spans="1:3" x14ac:dyDescent="0.25">
      <c r="A198" t="str">
        <f>"509"</f>
        <v>509</v>
      </c>
      <c r="B198" t="s">
        <v>196</v>
      </c>
      <c r="C198" s="12">
        <v>6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nac-tab5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2024-05-07T06:15:48Z</dcterms:created>
  <dcterms:modified xsi:type="dcterms:W3CDTF">2024-05-07T06:20:55Z</dcterms:modified>
</cp:coreProperties>
</file>